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<sst xmlns="http://schemas.openxmlformats.org/spreadsheetml/2006/main" count="144" uniqueCount="105">
  <si>
    <t>Activity related points</t>
  </si>
  <si>
    <t>Clinical Experience</t>
  </si>
  <si>
    <t>1.5 points/year and equivalent of full time employment</t>
  </si>
  <si>
    <t>additional 1.5 points / year and equivalent of full time employment</t>
  </si>
  <si>
    <t>Teaching activities</t>
  </si>
  <si>
    <t>https://www.euro-prm.org/index.php?option=com_content&amp;view=article&amp;id=19&amp;Itemid=297&amp;lang=en</t>
  </si>
  <si>
    <t>Formal teaching of PRM subjects to medical students, PRM trainees or students for professions allied to RM for &gt; 2 years at the time of the application</t>
  </si>
  <si>
    <t>Hours of formal teaching/year to pregraduate medical students</t>
  </si>
  <si>
    <t>Hours of formal teaching/year to postgraduate PRM trainees</t>
  </si>
  <si>
    <t>Hours of formal teaching/year to pregraduate professions allied to PRM</t>
  </si>
  <si>
    <t>Training activities up to a maximum of 15 points </t>
  </si>
  <si>
    <t>Practice of PRM in a nationally recognized training centre for medical PRM specialists and involved in the clinical education of PRM specialist trainees</t>
  </si>
  <si>
    <t xml:space="preserve">in a EBPRM certified training centre </t>
  </si>
  <si>
    <t>in a training centre which is not certified by the EBPRM</t>
  </si>
  <si>
    <t>Involvement in national, European or international professional organisations of PRM specialists</t>
  </si>
  <si>
    <t>as an executive committee member or committee chair person</t>
  </si>
  <si>
    <t>as a national delegate or expert</t>
  </si>
  <si>
    <t>1 point/organisation/year up to a maximum of 10 points</t>
  </si>
  <si>
    <t>Activity in rehabilitation or disability related patient’s organisations up to a maximum of 10 points</t>
  </si>
  <si>
    <t>Involvement in rehabilitation or disability related patient’s organisations (NGO’s) as medical advisor, executive committee member or committee chair person</t>
  </si>
  <si>
    <t>Regional organisations</t>
  </si>
  <si>
    <t>National organisations</t>
  </si>
  <si>
    <t>International Organisations</t>
  </si>
  <si>
    <t>First and last authors receive 100% of the credits points mentioned below, second and second last authors 50%. All other authors receive 25% of the credits points mentioned below</t>
  </si>
  <si>
    <t>peer-reviewed International journals indexed in one of the main scientific databases: Pubmed/Medline, ISI-SCI, Excerpta etc</t>
  </si>
  <si>
    <t>Original papers, meta-analysis</t>
  </si>
  <si>
    <t>Review papers, case reports</t>
  </si>
  <si>
    <t>Letters</t>
  </si>
  <si>
    <t>peer-reviewed National PRM journals</t>
  </si>
  <si>
    <t>peer-reviewed National non PRM journals</t>
  </si>
  <si>
    <t>not peer-reviewed International or national  PRM journals</t>
  </si>
  <si>
    <t>PRM related books or PRM subjects in books (scientific, clinical or educational)</t>
  </si>
  <si>
    <t>Authors of PRM related books</t>
  </si>
  <si>
    <t>in English</t>
  </si>
  <si>
    <t>other language</t>
  </si>
  <si>
    <t>30 per book</t>
  </si>
  <si>
    <t>20 per book</t>
  </si>
  <si>
    <t>Scientific editor of a PRM related book</t>
  </si>
  <si>
    <t>30 per book divided by the number of editors</t>
  </si>
  <si>
    <t>20 per book divided by the number of editors</t>
  </si>
  <si>
    <t>Chapters in books</t>
  </si>
  <si>
    <t>First and last authors receive 100% of the credit points mentioned above, second and second last authors 50%, all other authors receive 25% of the credit points</t>
  </si>
  <si>
    <t>Master- MD- and PhD-thesis which are not printed as books</t>
  </si>
  <si>
    <t>These credit points can’t be awarded if the content has been published as papers in PRM journals and the credit points for these are claimed under « publications in scientific journals »</t>
  </si>
  <si>
    <t>other language without English summary</t>
  </si>
  <si>
    <t>other language with English summary</t>
  </si>
  <si>
    <t>15 points</t>
  </si>
  <si>
    <t>10 points</t>
  </si>
  <si>
    <t>Max 10 points</t>
  </si>
  <si>
    <t>Max 35 points</t>
  </si>
  <si>
    <t>TOTAL POINTS</t>
  </si>
  <si>
    <t>Cumulate at least 45 points</t>
  </si>
  <si>
    <t>Practise PRM as a leader of a multi-professional rehabilitation team comprising medical rehabilitation specialists and at least 4 professions allied to rehabilitation medicine from the following list: rehabilitation nurses, physiotherapists, occupational therapists, clinical psychologists, neuropsychologists, speech therapists, social workers, technicians for orthotics and prosthetics</t>
  </si>
  <si>
    <t>Publications on PRM subjects (scientific, clinical or educational) up to a maximum of 35 points</t>
  </si>
  <si>
    <t>Publications in scientific jounals</t>
  </si>
  <si>
    <t>Publications in books / other publications</t>
  </si>
  <si>
    <r>
      <t>Activity in professional organisations</t>
    </r>
    <r>
      <rPr>
        <sz val="16"/>
        <color indexed="36"/>
        <rFont val="Trebuchet MS"/>
        <family val="2"/>
      </rPr>
      <t>of </t>
    </r>
    <r>
      <rPr>
        <b/>
        <sz val="16"/>
        <color indexed="36"/>
        <rFont val="Trebuchet MS"/>
        <family val="2"/>
      </rPr>
      <t>PRM medical specialists to a maximum of 10 points</t>
    </r>
  </si>
  <si>
    <t>For publications of PRM related books or PRM subjects in books, credit points are given according to the type of publication and the applicant’s contribution. Printed MD and PhD thesis on PRM subjects are considered as books. In the case of a voluminous book or chapter the Jury of the European Board of PRM can increase the credit points up to the double of the credit points indicated</t>
  </si>
  <si>
    <t>chapters reviewed by an editor</t>
  </si>
  <si>
    <t>chapters not not reviewed by an editor</t>
  </si>
  <si>
    <t>Work in hospital or privat practice as PRM specialist</t>
  </si>
  <si>
    <t>0.5 point / organisation /year up to 5 points</t>
  </si>
  <si>
    <t>0.5 point / organisation/year up to 5 points</t>
  </si>
  <si>
    <t>0.25 point/organisation/year up to 2 points</t>
  </si>
  <si>
    <t>0.5 point/organisation /year up to a maximum of 5 points</t>
  </si>
  <si>
    <t>1.5 points if ≥ 10 hours; 3 points if ≥ 20 hours</t>
  </si>
  <si>
    <t>2.5 points if ≥ 10 hours; 5 points if ≥ 20 hours</t>
  </si>
  <si>
    <t>8 points / publication</t>
  </si>
  <si>
    <t>4 points / publication</t>
  </si>
  <si>
    <t>2 points / publication</t>
  </si>
  <si>
    <t>0 point / publication</t>
  </si>
  <si>
    <t>0.5 point / publication</t>
  </si>
  <si>
    <t>0,5 point / publication</t>
  </si>
  <si>
    <t>1 point / publication</t>
  </si>
  <si>
    <t>3 points / publication</t>
  </si>
  <si>
    <t>3 points / chapter</t>
  </si>
  <si>
    <t>2 points / chapter</t>
  </si>
  <si>
    <t>1.5 points / chapter</t>
  </si>
  <si>
    <t>1.5 points/year and equivalent of full time employment, up to a max. 15 points</t>
  </si>
  <si>
    <t>1 point/year and equivalent of full time employment, up to a max. 10 points</t>
  </si>
  <si>
    <t>N. of hours</t>
  </si>
  <si>
    <t>N. of years</t>
  </si>
  <si>
    <t>N. of books</t>
  </si>
  <si>
    <t>N. of thesis</t>
  </si>
  <si>
    <t>Please complete the information below, the points will be automatically computed</t>
  </si>
  <si>
    <t>Max 15 points</t>
  </si>
  <si>
    <t>Sum</t>
  </si>
  <si>
    <t>2nd or 2nd last author</t>
  </si>
  <si>
    <t>1st or last author</t>
  </si>
  <si>
    <t>other positions</t>
  </si>
  <si>
    <t>%</t>
  </si>
  <si>
    <t xml:space="preserve">Number of years of activity as a PRM specialist </t>
  </si>
  <si>
    <t>sum of PPEs *</t>
  </si>
  <si>
    <t>introduce the number of publications according to  your position as author - the total number of applicable points will appear in the white field</t>
  </si>
  <si>
    <t>introduce the number of chapters according to  your position as author - the total number of applicable points will appear in the white field</t>
  </si>
  <si>
    <t>Mean activity rate during the number of years of activity stated (in %)  - if you worked full-time during these years indicate 100% *</t>
  </si>
  <si>
    <t xml:space="preserve">* calculation of the mean activity rate (MAR) for n years of activity claimed:           </t>
  </si>
  <si>
    <t xml:space="preserve">* calculation of the sum of PPEs (part per editor of each book) if you claim activity points for n books in this category : </t>
  </si>
  <si>
    <t>sum of PPEs1→n = 1/e1 + 1/e2 + 1/e3 + ….... + 1/en</t>
  </si>
  <si>
    <r>
      <t>MAR</t>
    </r>
    <r>
      <rPr>
        <i/>
        <vertAlign val="subscript"/>
        <sz val="11"/>
        <color indexed="30"/>
        <rFont val="Calibri (Corps)"/>
        <family val="0"/>
      </rPr>
      <t>1→n</t>
    </r>
    <r>
      <rPr>
        <i/>
        <sz val="11"/>
        <color indexed="30"/>
        <rFont val="Calibri"/>
        <family val="2"/>
      </rPr>
      <t xml:space="preserve"> = (ar</t>
    </r>
    <r>
      <rPr>
        <i/>
        <vertAlign val="subscript"/>
        <sz val="11"/>
        <color indexed="30"/>
        <rFont val="Calibri (Corps)"/>
        <family val="0"/>
      </rPr>
      <t xml:space="preserve">1 </t>
    </r>
    <r>
      <rPr>
        <i/>
        <sz val="11"/>
        <color indexed="30"/>
        <rFont val="Calibri"/>
        <family val="2"/>
      </rPr>
      <t>+ ar</t>
    </r>
    <r>
      <rPr>
        <i/>
        <vertAlign val="subscript"/>
        <sz val="11"/>
        <color indexed="30"/>
        <rFont val="Calibri (Corps)"/>
        <family val="0"/>
      </rPr>
      <t>2</t>
    </r>
    <r>
      <rPr>
        <i/>
        <sz val="11"/>
        <color indexed="30"/>
        <rFont val="Calibri"/>
        <family val="2"/>
      </rPr>
      <t xml:space="preserve"> + ar</t>
    </r>
    <r>
      <rPr>
        <i/>
        <vertAlign val="subscript"/>
        <sz val="11"/>
        <color indexed="30"/>
        <rFont val="Calibri (Corps)"/>
        <family val="0"/>
      </rPr>
      <t>3</t>
    </r>
    <r>
      <rPr>
        <i/>
        <sz val="11"/>
        <color indexed="30"/>
        <rFont val="Calibri"/>
        <family val="2"/>
      </rPr>
      <t xml:space="preserve"> + ….... + ar</t>
    </r>
    <r>
      <rPr>
        <i/>
        <vertAlign val="subscript"/>
        <sz val="11"/>
        <color indexed="30"/>
        <rFont val="Calibri (Corps)"/>
        <family val="0"/>
      </rPr>
      <t>n</t>
    </r>
    <r>
      <rPr>
        <i/>
        <sz val="11"/>
        <color indexed="30"/>
        <rFont val="Calibri"/>
        <family val="2"/>
      </rPr>
      <t>)/ n</t>
    </r>
  </si>
  <si>
    <r>
      <t>ar</t>
    </r>
    <r>
      <rPr>
        <i/>
        <vertAlign val="subscript"/>
        <sz val="11"/>
        <color indexed="30"/>
        <rFont val="Calibri (Corps)"/>
        <family val="0"/>
      </rPr>
      <t>1</t>
    </r>
    <r>
      <rPr>
        <i/>
        <sz val="11"/>
        <color indexed="30"/>
        <rFont val="Calibri"/>
        <family val="2"/>
      </rPr>
      <t xml:space="preserve"> = acticity rate of year 1, ar</t>
    </r>
    <r>
      <rPr>
        <i/>
        <vertAlign val="subscript"/>
        <sz val="11"/>
        <color indexed="30"/>
        <rFont val="Calibri (Corps)"/>
        <family val="0"/>
      </rPr>
      <t>2</t>
    </r>
    <r>
      <rPr>
        <i/>
        <sz val="11"/>
        <color indexed="30"/>
        <rFont val="Calibri"/>
        <family val="2"/>
      </rPr>
      <t>= acticity rate of year 2, …... , ar</t>
    </r>
    <r>
      <rPr>
        <i/>
        <vertAlign val="subscript"/>
        <sz val="11"/>
        <color indexed="30"/>
        <rFont val="Calibri (Corps)"/>
        <family val="0"/>
      </rPr>
      <t>n</t>
    </r>
    <r>
      <rPr>
        <i/>
        <sz val="11"/>
        <color indexed="30"/>
        <rFont val="Calibri"/>
        <family val="2"/>
      </rPr>
      <t>= acticity rate of year n  (</t>
    </r>
    <r>
      <rPr>
        <b/>
        <i/>
        <sz val="11"/>
        <color indexed="30"/>
        <rFont val="Calibri"/>
        <family val="2"/>
      </rPr>
      <t>MAR</t>
    </r>
    <r>
      <rPr>
        <b/>
        <i/>
        <vertAlign val="subscript"/>
        <sz val="11"/>
        <color indexed="30"/>
        <rFont val="Calibri (Corps)"/>
        <family val="0"/>
      </rPr>
      <t>1→n</t>
    </r>
    <r>
      <rPr>
        <i/>
        <sz val="11"/>
        <color indexed="30"/>
        <rFont val="Calibri"/>
        <family val="2"/>
      </rPr>
      <t xml:space="preserve"> and all </t>
    </r>
    <r>
      <rPr>
        <b/>
        <i/>
        <sz val="11"/>
        <color indexed="30"/>
        <rFont val="Calibri"/>
        <family val="2"/>
      </rPr>
      <t>ar</t>
    </r>
    <r>
      <rPr>
        <b/>
        <i/>
        <vertAlign val="subscript"/>
        <sz val="11"/>
        <color indexed="30"/>
        <rFont val="Calibri (Corps)"/>
        <family val="0"/>
      </rPr>
      <t>n</t>
    </r>
    <r>
      <rPr>
        <i/>
        <sz val="11"/>
        <color indexed="30"/>
        <rFont val="Calibri"/>
        <family val="2"/>
      </rPr>
      <t xml:space="preserve"> are expressed in %)    </t>
    </r>
  </si>
  <si>
    <r>
      <t>MAR</t>
    </r>
    <r>
      <rPr>
        <i/>
        <vertAlign val="subscript"/>
        <sz val="11"/>
        <color indexed="30"/>
        <rFont val="Calibri (Corps)"/>
        <family val="0"/>
      </rPr>
      <t>1→n</t>
    </r>
    <r>
      <rPr>
        <i/>
        <sz val="11"/>
        <color indexed="30"/>
        <rFont val="Calibri"/>
        <family val="2"/>
      </rPr>
      <t xml:space="preserve"> = (ar</t>
    </r>
    <r>
      <rPr>
        <i/>
        <vertAlign val="subscript"/>
        <sz val="11"/>
        <color indexed="30"/>
        <rFont val="Calibri (Corps)"/>
        <family val="0"/>
      </rPr>
      <t>1</t>
    </r>
    <r>
      <rPr>
        <i/>
        <sz val="11"/>
        <color indexed="30"/>
        <rFont val="Calibri"/>
        <family val="2"/>
      </rPr>
      <t xml:space="preserve"> + ar</t>
    </r>
    <r>
      <rPr>
        <i/>
        <vertAlign val="subscript"/>
        <sz val="11"/>
        <color indexed="30"/>
        <rFont val="Calibri (Corps)"/>
        <family val="0"/>
      </rPr>
      <t>2</t>
    </r>
    <r>
      <rPr>
        <i/>
        <sz val="11"/>
        <color indexed="30"/>
        <rFont val="Calibri"/>
        <family val="2"/>
      </rPr>
      <t xml:space="preserve"> + ar</t>
    </r>
    <r>
      <rPr>
        <i/>
        <vertAlign val="subscript"/>
        <sz val="11"/>
        <color indexed="30"/>
        <rFont val="Calibri (Corps)"/>
        <family val="0"/>
      </rPr>
      <t>3</t>
    </r>
    <r>
      <rPr>
        <i/>
        <sz val="11"/>
        <color indexed="30"/>
        <rFont val="Calibri"/>
        <family val="2"/>
      </rPr>
      <t xml:space="preserve"> + ….... + ar</t>
    </r>
    <r>
      <rPr>
        <i/>
        <vertAlign val="subscript"/>
        <sz val="11"/>
        <color indexed="30"/>
        <rFont val="Calibri (Corps)"/>
        <family val="0"/>
      </rPr>
      <t>n</t>
    </r>
    <r>
      <rPr>
        <i/>
        <sz val="11"/>
        <color indexed="30"/>
        <rFont val="Calibri"/>
        <family val="2"/>
      </rPr>
      <t>)/n</t>
    </r>
  </si>
  <si>
    <r>
      <t>ar</t>
    </r>
    <r>
      <rPr>
        <i/>
        <vertAlign val="subscript"/>
        <sz val="11"/>
        <color indexed="30"/>
        <rFont val="Calibri (Corps)"/>
        <family val="0"/>
      </rPr>
      <t>1</t>
    </r>
    <r>
      <rPr>
        <i/>
        <sz val="11"/>
        <color indexed="30"/>
        <rFont val="Calibri"/>
        <family val="2"/>
      </rPr>
      <t xml:space="preserve"> = acticity rate of year 1, ar</t>
    </r>
    <r>
      <rPr>
        <i/>
        <vertAlign val="subscript"/>
        <sz val="11"/>
        <color indexed="30"/>
        <rFont val="Calibri (Corps)"/>
        <family val="0"/>
      </rPr>
      <t>2</t>
    </r>
    <r>
      <rPr>
        <i/>
        <sz val="11"/>
        <color indexed="30"/>
        <rFont val="Calibri"/>
        <family val="2"/>
      </rPr>
      <t>= acticity rate of year 2, …... , ar</t>
    </r>
    <r>
      <rPr>
        <i/>
        <vertAlign val="subscript"/>
        <sz val="11"/>
        <color indexed="30"/>
        <rFont val="Calibri (Corps)"/>
        <family val="0"/>
      </rPr>
      <t>n</t>
    </r>
    <r>
      <rPr>
        <i/>
        <sz val="11"/>
        <color indexed="30"/>
        <rFont val="Calibri"/>
        <family val="2"/>
      </rPr>
      <t>= acticity rate of year n    (</t>
    </r>
    <r>
      <rPr>
        <b/>
        <i/>
        <sz val="11"/>
        <color indexed="30"/>
        <rFont val="Calibri"/>
        <family val="2"/>
      </rPr>
      <t>MAR</t>
    </r>
    <r>
      <rPr>
        <b/>
        <i/>
        <vertAlign val="subscript"/>
        <sz val="11"/>
        <color indexed="30"/>
        <rFont val="Calibri (Corps)"/>
        <family val="0"/>
      </rPr>
      <t>1→n</t>
    </r>
    <r>
      <rPr>
        <b/>
        <i/>
        <sz val="11"/>
        <color indexed="30"/>
        <rFont val="Calibri"/>
        <family val="2"/>
      </rPr>
      <t xml:space="preserve"> </t>
    </r>
    <r>
      <rPr>
        <i/>
        <sz val="11"/>
        <color indexed="30"/>
        <rFont val="Calibri"/>
        <family val="2"/>
      </rPr>
      <t xml:space="preserve">and all </t>
    </r>
    <r>
      <rPr>
        <b/>
        <i/>
        <sz val="11"/>
        <color indexed="30"/>
        <rFont val="Calibri"/>
        <family val="2"/>
      </rPr>
      <t>ar</t>
    </r>
    <r>
      <rPr>
        <b/>
        <i/>
        <vertAlign val="subscript"/>
        <sz val="11"/>
        <color indexed="30"/>
        <rFont val="Calibri (Corps)"/>
        <family val="0"/>
      </rPr>
      <t>n</t>
    </r>
    <r>
      <rPr>
        <i/>
        <sz val="11"/>
        <color indexed="30"/>
        <rFont val="Calibri"/>
        <family val="2"/>
      </rPr>
      <t xml:space="preserve"> are expressed in %)  </t>
    </r>
  </si>
  <si>
    <r>
      <t>e</t>
    </r>
    <r>
      <rPr>
        <i/>
        <vertAlign val="subscript"/>
        <sz val="11"/>
        <color indexed="30"/>
        <rFont val="Calibri (Corps)"/>
        <family val="0"/>
      </rPr>
      <t>1</t>
    </r>
    <r>
      <rPr>
        <i/>
        <sz val="11"/>
        <color indexed="30"/>
        <rFont val="Calibri"/>
        <family val="2"/>
      </rPr>
      <t xml:space="preserve"> = number of editors of the 1st book, e</t>
    </r>
    <r>
      <rPr>
        <i/>
        <vertAlign val="subscript"/>
        <sz val="11"/>
        <color indexed="30"/>
        <rFont val="Calibri (Corps)"/>
        <family val="0"/>
      </rPr>
      <t>2</t>
    </r>
    <r>
      <rPr>
        <i/>
        <sz val="11"/>
        <color indexed="30"/>
        <rFont val="Calibri"/>
        <family val="2"/>
      </rPr>
      <t>= number of editors of the second book, …... , e</t>
    </r>
    <r>
      <rPr>
        <i/>
        <vertAlign val="subscript"/>
        <sz val="11"/>
        <color indexed="30"/>
        <rFont val="Calibri (Corps)"/>
        <family val="0"/>
      </rPr>
      <t>n</t>
    </r>
    <r>
      <rPr>
        <i/>
        <sz val="11"/>
        <color indexed="30"/>
        <rFont val="Calibri"/>
        <family val="2"/>
      </rPr>
      <t xml:space="preserve">= number of editors of the last book </t>
    </r>
  </si>
  <si>
    <t>Please fill WHITE FIELDS only</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</si>
</sst>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74">
    <font>
      <sz val="11"/>
      <color theme="1"/>
      <name val="Calibri"/>
      <family val="2"/>
    </font>
    <font>
      <sz val="11"/>
      <color indexed="8"/>
      <name val="Calibri"/>
      <family val="2"/>
    </font>
    <font>
      <sz val="11"/>
      <color indexed="10"/>
      <name val="Calibri"/>
      <family val="2"/>
    </font>
    <font>
      <b/>
      <sz val="11"/>
      <color indexed="8"/>
      <name val="Calibri"/>
      <family val="2"/>
    </font>
    <font>
      <i/>
      <sz val="11"/>
      <color indexed="30"/>
      <name val="Calibri"/>
      <family val="2"/>
    </font>
    <font>
      <b/>
      <sz val="14"/>
      <color indexed="36"/>
      <name val="Trebuchet MS"/>
      <family val="2"/>
    </font>
    <font>
      <sz val="14"/>
      <color indexed="40"/>
      <name val="Calibri"/>
      <family val="2"/>
    </font>
    <font>
      <sz val="26"/>
      <color indexed="13"/>
      <name val="Calibri"/>
      <family val="2"/>
    </font>
    <font>
      <b/>
      <sz val="26"/>
      <color indexed="13"/>
      <name val="Calibri"/>
      <family val="2"/>
    </font>
    <font>
      <b/>
      <sz val="36"/>
      <color indexed="23"/>
      <name val="Trebuchet MS"/>
      <family val="2"/>
    </font>
    <font>
      <i/>
      <sz val="20"/>
      <color indexed="10"/>
      <name val="Calibri"/>
      <family val="2"/>
    </font>
    <font>
      <sz val="11"/>
      <color indexed="30"/>
      <name val="Trebuchet MS"/>
      <family val="2"/>
    </font>
    <font>
      <sz val="11"/>
      <color indexed="30"/>
      <name val="Calibri"/>
      <family val="2"/>
    </font>
    <font>
      <b/>
      <sz val="14"/>
      <color indexed="40"/>
      <name val="Calibri"/>
      <family val="2"/>
    </font>
    <font>
      <b/>
      <sz val="16"/>
      <color indexed="36"/>
      <name val="Trebuchet MS"/>
      <family val="2"/>
    </font>
    <font>
      <sz val="16"/>
      <color indexed="8"/>
      <name val="Calibri"/>
      <family val="2"/>
    </font>
    <font>
      <sz val="16"/>
      <color indexed="36"/>
      <name val="Calibri"/>
      <family val="2"/>
    </font>
    <font>
      <sz val="16"/>
      <color indexed="36"/>
      <name val="Trebuchet MS"/>
      <family val="2"/>
    </font>
    <font>
      <b/>
      <sz val="14"/>
      <color indexed="8"/>
      <name val="Calibri"/>
      <family val="2"/>
    </font>
    <font>
      <b/>
      <sz val="11"/>
      <color indexed="40"/>
      <name val="Calibri"/>
      <family val="2"/>
    </font>
    <font>
      <sz val="14"/>
      <color indexed="8"/>
      <name val="Calibri"/>
      <family val="2"/>
    </font>
    <font>
      <sz val="11"/>
      <color indexed="8"/>
      <name val="Trebuchet MS"/>
      <family val="2"/>
    </font>
    <font>
      <b/>
      <sz val="9"/>
      <color indexed="8"/>
      <name val="Calibri"/>
      <family val="2"/>
    </font>
    <font>
      <i/>
      <vertAlign val="subscript"/>
      <sz val="11"/>
      <color indexed="30"/>
      <name val="Calibri (Corps)"/>
      <family val="0"/>
    </font>
    <font>
      <b/>
      <i/>
      <sz val="11"/>
      <color indexed="30"/>
      <name val="Calibri"/>
      <family val="2"/>
    </font>
    <font>
      <b/>
      <i/>
      <vertAlign val="subscript"/>
      <sz val="11"/>
      <color indexed="30"/>
      <name val="Calibri (Corps)"/>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4"/>
      <color rgb="FF00B0F0"/>
      <name val="Calibri"/>
      <family val="2"/>
    </font>
    <font>
      <sz val="26"/>
      <color rgb="FFFFFF00"/>
      <name val="Calibri"/>
      <family val="2"/>
    </font>
    <font>
      <b/>
      <sz val="26"/>
      <color rgb="FFFFFF00"/>
      <name val="Calibri"/>
      <family val="2"/>
    </font>
    <font>
      <b/>
      <sz val="36"/>
      <color theme="0" tint="-0.4999699890613556"/>
      <name val="Trebuchet MS"/>
      <family val="2"/>
    </font>
    <font>
      <i/>
      <sz val="20"/>
      <color rgb="FFFF0000"/>
      <name val="Calibri"/>
      <family val="2"/>
    </font>
    <font>
      <b/>
      <sz val="14"/>
      <color rgb="FF7030A0"/>
      <name val="Trebuchet MS"/>
      <family val="2"/>
    </font>
    <font>
      <sz val="11"/>
      <color rgb="FF0070C0"/>
      <name val="Calibri"/>
      <family val="2"/>
    </font>
    <font>
      <b/>
      <sz val="14"/>
      <color rgb="FF00B0F0"/>
      <name val="Calibri"/>
      <family val="2"/>
    </font>
    <font>
      <sz val="16"/>
      <color theme="1"/>
      <name val="Calibri"/>
      <family val="2"/>
    </font>
    <font>
      <sz val="16"/>
      <color rgb="FF7030A0"/>
      <name val="Calibri"/>
      <family val="2"/>
    </font>
    <font>
      <b/>
      <sz val="14"/>
      <color theme="1"/>
      <name val="Calibri"/>
      <family val="2"/>
    </font>
    <font>
      <b/>
      <sz val="11"/>
      <color rgb="FF00B0F0"/>
      <name val="Calibri"/>
      <family val="2"/>
    </font>
    <font>
      <sz val="14"/>
      <color theme="1"/>
      <name val="Calibri"/>
      <family val="2"/>
    </font>
    <font>
      <sz val="11"/>
      <color theme="1"/>
      <name val="Trebuchet MS"/>
      <family val="2"/>
    </font>
    <font>
      <b/>
      <sz val="9"/>
      <color theme="1"/>
      <name val="Calibri"/>
      <family val="2"/>
    </font>
    <font>
      <i/>
      <sz val="11"/>
      <color rgb="FF0070C0"/>
      <name val="Calibri"/>
      <family val="2"/>
    </font>
    <font>
      <sz val="11"/>
      <color rgb="FF0070C0"/>
      <name val="Trebuchet MS"/>
      <family val="2"/>
    </font>
    <font>
      <b/>
      <sz val="16"/>
      <color rgb="FF7030A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border>
    <border>
      <left style="thin"/>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right/>
      <top style="thin"/>
      <bottom/>
    </border>
    <border>
      <left/>
      <right/>
      <top style="thin"/>
      <bottom style="thin"/>
    </border>
    <border>
      <left/>
      <right/>
      <top/>
      <bottom style="thin"/>
    </border>
    <border>
      <left style="medium"/>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27" borderId="1" applyNumberFormat="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2" borderId="0" applyNumberFormat="0" applyBorder="0" applyAlignment="0" applyProtection="0"/>
  </cellStyleXfs>
  <cellXfs count="102">
    <xf numFmtId="0" fontId="0" fillId="0" borderId="0" xfId="0" applyFont="1" applyAlignment="1">
      <alignment/>
    </xf>
    <xf numFmtId="0" fontId="0" fillId="7" borderId="0" xfId="0" applyFill="1" applyAlignment="1">
      <alignment/>
    </xf>
    <xf numFmtId="0" fontId="0" fillId="7" borderId="10" xfId="0" applyFill="1" applyBorder="1" applyAlignment="1">
      <alignment vertical="center"/>
    </xf>
    <xf numFmtId="0" fontId="0" fillId="7" borderId="10" xfId="0" applyFill="1" applyBorder="1" applyAlignment="1">
      <alignment/>
    </xf>
    <xf numFmtId="0" fontId="0" fillId="7" borderId="11" xfId="0" applyFill="1" applyBorder="1" applyAlignment="1">
      <alignment vertical="center"/>
    </xf>
    <xf numFmtId="0" fontId="0" fillId="7" borderId="0" xfId="0" applyFill="1" applyBorder="1" applyAlignment="1">
      <alignment/>
    </xf>
    <xf numFmtId="0" fontId="0" fillId="7" borderId="11" xfId="0" applyFill="1" applyBorder="1" applyAlignment="1">
      <alignment/>
    </xf>
    <xf numFmtId="0" fontId="0" fillId="7" borderId="12" xfId="0" applyFill="1" applyBorder="1" applyAlignment="1">
      <alignment/>
    </xf>
    <xf numFmtId="0" fontId="0" fillId="7" borderId="13" xfId="0" applyFill="1" applyBorder="1" applyAlignment="1">
      <alignment/>
    </xf>
    <xf numFmtId="0" fontId="0" fillId="7" borderId="11" xfId="0" applyFill="1" applyBorder="1" applyAlignment="1">
      <alignment wrapText="1"/>
    </xf>
    <xf numFmtId="0" fontId="0" fillId="7" borderId="11" xfId="0" applyFill="1" applyBorder="1" applyAlignment="1">
      <alignment vertical="center" wrapText="1"/>
    </xf>
    <xf numFmtId="0" fontId="0" fillId="7" borderId="10" xfId="0" applyFill="1" applyBorder="1" applyAlignment="1">
      <alignment vertical="center" wrapText="1"/>
    </xf>
    <xf numFmtId="0" fontId="0" fillId="7" borderId="10" xfId="0" applyFill="1" applyBorder="1" applyAlignment="1">
      <alignment horizontal="left" vertical="center"/>
    </xf>
    <xf numFmtId="0" fontId="53" fillId="7" borderId="0" xfId="0" applyFont="1" applyFill="1" applyAlignment="1">
      <alignment horizontal="right"/>
    </xf>
    <xf numFmtId="0" fontId="56" fillId="7" borderId="0" xfId="0" applyFont="1" applyFill="1" applyBorder="1" applyAlignment="1">
      <alignment horizontal="center"/>
    </xf>
    <xf numFmtId="0" fontId="57" fillId="33" borderId="0" xfId="0" applyFont="1" applyFill="1" applyAlignment="1">
      <alignment/>
    </xf>
    <xf numFmtId="0" fontId="58" fillId="33" borderId="0" xfId="0" applyFont="1" applyFill="1" applyAlignment="1">
      <alignment/>
    </xf>
    <xf numFmtId="0" fontId="59" fillId="7" borderId="0" xfId="0" applyFont="1" applyFill="1" applyAlignment="1">
      <alignment horizontal="center" vertical="center"/>
    </xf>
    <xf numFmtId="0" fontId="60" fillId="7" borderId="0" xfId="0" applyFont="1" applyFill="1" applyAlignment="1">
      <alignment horizontal="center" vertical="center"/>
    </xf>
    <xf numFmtId="0" fontId="61" fillId="7" borderId="0" xfId="0" applyFont="1" applyFill="1" applyAlignment="1">
      <alignment horizontal="center" wrapText="1"/>
    </xf>
    <xf numFmtId="0" fontId="62" fillId="7" borderId="0" xfId="0" applyFont="1" applyFill="1" applyAlignment="1">
      <alignment/>
    </xf>
    <xf numFmtId="0" fontId="0" fillId="7" borderId="0" xfId="0" applyFill="1" applyAlignment="1">
      <alignment vertical="center"/>
    </xf>
    <xf numFmtId="0" fontId="53" fillId="7" borderId="0" xfId="0" applyFont="1" applyFill="1" applyAlignment="1">
      <alignment horizontal="right" vertical="center"/>
    </xf>
    <xf numFmtId="0" fontId="0" fillId="7" borderId="0" xfId="0" applyFill="1" applyAlignment="1">
      <alignment/>
    </xf>
    <xf numFmtId="0" fontId="62" fillId="7" borderId="0" xfId="0" applyFont="1" applyFill="1" applyAlignment="1">
      <alignment horizontal="left"/>
    </xf>
    <xf numFmtId="0" fontId="0" fillId="7" borderId="0" xfId="0" applyFill="1" applyAlignment="1">
      <alignment horizontal="left"/>
    </xf>
    <xf numFmtId="0" fontId="51" fillId="7" borderId="0" xfId="0" applyFont="1" applyFill="1" applyAlignment="1">
      <alignment/>
    </xf>
    <xf numFmtId="0" fontId="63" fillId="7" borderId="0" xfId="0" applyFont="1" applyFill="1" applyAlignment="1">
      <alignment horizontal="left"/>
    </xf>
    <xf numFmtId="0" fontId="51" fillId="7" borderId="0" xfId="0" applyFont="1" applyFill="1" applyBorder="1" applyAlignment="1">
      <alignment/>
    </xf>
    <xf numFmtId="0" fontId="61" fillId="7" borderId="0" xfId="0" applyFont="1" applyFill="1" applyAlignment="1">
      <alignment horizontal="left" wrapText="1"/>
    </xf>
    <xf numFmtId="0" fontId="51" fillId="7" borderId="0" xfId="0" applyFont="1" applyFill="1" applyAlignment="1">
      <alignment/>
    </xf>
    <xf numFmtId="0" fontId="64" fillId="7" borderId="0" xfId="0" applyFont="1" applyFill="1" applyAlignment="1">
      <alignment/>
    </xf>
    <xf numFmtId="0" fontId="65" fillId="7" borderId="0" xfId="0" applyFont="1" applyFill="1" applyAlignment="1">
      <alignment horizontal="center"/>
    </xf>
    <xf numFmtId="0" fontId="51" fillId="7" borderId="0" xfId="0" applyFont="1" applyFill="1" applyBorder="1" applyAlignment="1">
      <alignment/>
    </xf>
    <xf numFmtId="0" fontId="63" fillId="7" borderId="0" xfId="0" applyFont="1" applyFill="1" applyBorder="1" applyAlignment="1">
      <alignment horizontal="center"/>
    </xf>
    <xf numFmtId="0" fontId="51" fillId="7" borderId="0" xfId="0" applyFont="1" applyFill="1" applyAlignment="1">
      <alignment/>
    </xf>
    <xf numFmtId="0" fontId="66" fillId="7" borderId="0" xfId="0" applyFont="1" applyFill="1" applyAlignment="1">
      <alignment horizontal="left" vertical="center"/>
    </xf>
    <xf numFmtId="0" fontId="67" fillId="7" borderId="0" xfId="0" applyFont="1" applyFill="1" applyAlignment="1">
      <alignment/>
    </xf>
    <xf numFmtId="0" fontId="66" fillId="7" borderId="0" xfId="0" applyFont="1" applyFill="1" applyAlignment="1">
      <alignment horizontal="left"/>
    </xf>
    <xf numFmtId="0" fontId="68" fillId="7" borderId="0" xfId="0" applyFont="1" applyFill="1" applyAlignment="1">
      <alignment/>
    </xf>
    <xf numFmtId="0" fontId="68" fillId="7" borderId="0" xfId="0" applyFont="1" applyFill="1" applyBorder="1" applyAlignment="1">
      <alignment/>
    </xf>
    <xf numFmtId="0" fontId="69" fillId="7" borderId="0" xfId="0" applyFont="1" applyFill="1" applyAlignment="1">
      <alignment/>
    </xf>
    <xf numFmtId="0" fontId="63" fillId="7" borderId="0" xfId="0" applyFont="1" applyFill="1" applyAlignment="1">
      <alignment horizontal="left"/>
    </xf>
    <xf numFmtId="0" fontId="56" fillId="7" borderId="0" xfId="0" applyFont="1" applyFill="1" applyAlignment="1">
      <alignment/>
    </xf>
    <xf numFmtId="0" fontId="70" fillId="34" borderId="0" xfId="0" applyFont="1" applyFill="1" applyAlignment="1">
      <alignment horizontal="center" wrapText="1"/>
    </xf>
    <xf numFmtId="0" fontId="70" fillId="34" borderId="0" xfId="0" applyFont="1" applyFill="1" applyAlignment="1">
      <alignment/>
    </xf>
    <xf numFmtId="0" fontId="70" fillId="34" borderId="0" xfId="0" applyFont="1" applyFill="1" applyAlignment="1">
      <alignment wrapText="1"/>
    </xf>
    <xf numFmtId="0" fontId="0" fillId="7" borderId="0" xfId="0" applyFill="1" applyAlignment="1">
      <alignment horizontal="right" vertical="center"/>
    </xf>
    <xf numFmtId="0" fontId="51" fillId="13" borderId="0" xfId="0" applyFont="1" applyFill="1" applyAlignment="1">
      <alignment horizontal="right"/>
    </xf>
    <xf numFmtId="0" fontId="0" fillId="7" borderId="0" xfId="0" applyFill="1" applyBorder="1" applyAlignment="1">
      <alignment horizontal="left" wrapText="1"/>
    </xf>
    <xf numFmtId="0" fontId="71" fillId="7" borderId="0" xfId="0" applyFont="1" applyFill="1" applyBorder="1" applyAlignment="1">
      <alignment vertical="center"/>
    </xf>
    <xf numFmtId="0" fontId="64" fillId="7" borderId="0" xfId="0" applyFont="1" applyFill="1" applyAlignment="1">
      <alignment vertical="center"/>
    </xf>
    <xf numFmtId="0" fontId="0" fillId="35" borderId="10" xfId="0" applyFill="1" applyBorder="1" applyAlignment="1">
      <alignment/>
    </xf>
    <xf numFmtId="0" fontId="0" fillId="35" borderId="14" xfId="0" applyFill="1" applyBorder="1" applyAlignment="1">
      <alignment/>
    </xf>
    <xf numFmtId="0" fontId="0" fillId="35"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71" fillId="7" borderId="0" xfId="0" applyFont="1" applyFill="1" applyAlignment="1">
      <alignment horizontal="center" vertical="center" wrapText="1"/>
    </xf>
    <xf numFmtId="0" fontId="0" fillId="35" borderId="18" xfId="0" applyFill="1" applyBorder="1" applyAlignment="1">
      <alignment/>
    </xf>
    <xf numFmtId="0" fontId="0" fillId="35" borderId="19" xfId="0" applyFill="1" applyBorder="1" applyAlignment="1">
      <alignment/>
    </xf>
    <xf numFmtId="0" fontId="0" fillId="7" borderId="11" xfId="0" applyFill="1" applyBorder="1" applyAlignment="1" quotePrefix="1">
      <alignment/>
    </xf>
    <xf numFmtId="0" fontId="0" fillId="35" borderId="20" xfId="0" applyFill="1" applyBorder="1" applyAlignment="1">
      <alignment/>
    </xf>
    <xf numFmtId="0" fontId="0" fillId="35" borderId="21" xfId="0" applyFill="1" applyBorder="1" applyAlignment="1">
      <alignment/>
    </xf>
    <xf numFmtId="0" fontId="0" fillId="35" borderId="22" xfId="0" applyFill="1" applyBorder="1" applyAlignment="1">
      <alignment/>
    </xf>
    <xf numFmtId="0" fontId="0" fillId="35" borderId="20" xfId="0" applyFill="1" applyBorder="1" applyAlignment="1" quotePrefix="1">
      <alignment/>
    </xf>
    <xf numFmtId="0" fontId="70" fillId="34" borderId="23" xfId="0" applyFont="1" applyFill="1" applyBorder="1" applyAlignment="1">
      <alignment horizontal="left" vertical="center" wrapText="1"/>
    </xf>
    <xf numFmtId="49" fontId="70" fillId="34" borderId="23" xfId="0" applyNumberFormat="1" applyFont="1" applyFill="1" applyBorder="1" applyAlignment="1">
      <alignment horizontal="left" vertical="center" wrapText="1"/>
    </xf>
    <xf numFmtId="0" fontId="70" fillId="34" borderId="23" xfId="0" applyFont="1" applyFill="1" applyBorder="1" applyAlignment="1">
      <alignment wrapText="1"/>
    </xf>
    <xf numFmtId="0" fontId="0" fillId="35" borderId="24" xfId="0" applyFill="1" applyBorder="1" applyAlignment="1">
      <alignment/>
    </xf>
    <xf numFmtId="0" fontId="0" fillId="35" borderId="25" xfId="0" applyFill="1" applyBorder="1" applyAlignment="1">
      <alignment/>
    </xf>
    <xf numFmtId="0" fontId="0" fillId="35" borderId="26" xfId="0" applyFill="1" applyBorder="1" applyAlignment="1">
      <alignment/>
    </xf>
    <xf numFmtId="0" fontId="0" fillId="35" borderId="27" xfId="0" applyFill="1" applyBorder="1" applyAlignment="1">
      <alignment/>
    </xf>
    <xf numFmtId="0" fontId="0" fillId="7" borderId="28" xfId="0" applyFill="1" applyBorder="1" applyAlignment="1">
      <alignment/>
    </xf>
    <xf numFmtId="0" fontId="0" fillId="7" borderId="29" xfId="0" applyFill="1" applyBorder="1" applyAlignment="1">
      <alignment/>
    </xf>
    <xf numFmtId="0" fontId="0" fillId="7" borderId="20" xfId="0" applyFill="1" applyBorder="1" applyAlignment="1">
      <alignment/>
    </xf>
    <xf numFmtId="0" fontId="51" fillId="13" borderId="0" xfId="0" applyFont="1" applyFill="1" applyAlignment="1" quotePrefix="1">
      <alignment/>
    </xf>
    <xf numFmtId="0" fontId="0" fillId="7" borderId="11" xfId="0" applyFill="1" applyBorder="1" applyAlignment="1">
      <alignment horizontal="left" wrapText="1"/>
    </xf>
    <xf numFmtId="0" fontId="0" fillId="7" borderId="12" xfId="0" applyFill="1" applyBorder="1" applyAlignment="1">
      <alignment horizontal="left" wrapText="1"/>
    </xf>
    <xf numFmtId="0" fontId="0" fillId="7" borderId="11" xfId="0" applyFill="1" applyBorder="1" applyAlignment="1">
      <alignment horizontal="center" vertical="center" wrapText="1"/>
    </xf>
    <xf numFmtId="0" fontId="0" fillId="7" borderId="12" xfId="0" applyFill="1" applyBorder="1" applyAlignment="1">
      <alignment horizontal="center" vertical="center" wrapText="1"/>
    </xf>
    <xf numFmtId="0" fontId="70" fillId="34" borderId="0" xfId="0" applyFont="1" applyFill="1" applyAlignment="1">
      <alignment horizontal="center" wrapText="1"/>
    </xf>
    <xf numFmtId="0" fontId="70" fillId="34" borderId="0" xfId="0" applyFont="1" applyFill="1" applyBorder="1" applyAlignment="1">
      <alignment horizontal="center" wrapText="1"/>
    </xf>
    <xf numFmtId="0" fontId="70" fillId="34" borderId="30" xfId="0" applyFont="1" applyFill="1" applyBorder="1" applyAlignment="1">
      <alignment horizontal="center" wrapText="1"/>
    </xf>
    <xf numFmtId="0" fontId="72" fillId="7" borderId="30" xfId="0" applyFont="1" applyFill="1" applyBorder="1" applyAlignment="1">
      <alignment horizontal="left" vertical="center" wrapText="1"/>
    </xf>
    <xf numFmtId="0" fontId="72" fillId="7" borderId="0" xfId="0" applyFont="1" applyFill="1" applyBorder="1" applyAlignment="1">
      <alignment horizontal="left" vertical="center" wrapText="1"/>
    </xf>
    <xf numFmtId="0" fontId="72" fillId="7" borderId="0" xfId="0" applyFont="1" applyFill="1" applyAlignment="1">
      <alignment horizontal="left" wrapText="1"/>
    </xf>
    <xf numFmtId="0" fontId="63" fillId="7" borderId="30" xfId="0" applyFont="1" applyFill="1" applyBorder="1" applyAlignment="1">
      <alignment horizontal="left" vertical="center" wrapText="1"/>
    </xf>
    <xf numFmtId="0" fontId="63" fillId="7" borderId="28" xfId="0" applyFont="1" applyFill="1" applyBorder="1" applyAlignment="1">
      <alignment horizontal="left"/>
    </xf>
    <xf numFmtId="0" fontId="72" fillId="7" borderId="0" xfId="0" applyFont="1" applyFill="1" applyAlignment="1">
      <alignment horizontal="left" vertical="center" wrapText="1"/>
    </xf>
    <xf numFmtId="0" fontId="70" fillId="35" borderId="31" xfId="0" applyFont="1" applyFill="1" applyBorder="1" applyAlignment="1">
      <alignment horizontal="center" vertical="center" wrapText="1"/>
    </xf>
    <xf numFmtId="0" fontId="70" fillId="35" borderId="32" xfId="0" applyFont="1" applyFill="1" applyBorder="1" applyAlignment="1">
      <alignment horizontal="center" vertical="center" wrapText="1"/>
    </xf>
    <xf numFmtId="0" fontId="70" fillId="35" borderId="31" xfId="0" applyFont="1" applyFill="1" applyBorder="1" applyAlignment="1">
      <alignment horizontal="center" wrapText="1"/>
    </xf>
    <xf numFmtId="0" fontId="70" fillId="35" borderId="32" xfId="0" applyFont="1" applyFill="1" applyBorder="1" applyAlignment="1">
      <alignment horizontal="center" wrapText="1"/>
    </xf>
    <xf numFmtId="0" fontId="72" fillId="7" borderId="0" xfId="0" applyFont="1" applyFill="1" applyAlignment="1">
      <alignment horizontal="left" vertical="center" wrapText="1"/>
    </xf>
    <xf numFmtId="0" fontId="71" fillId="7" borderId="0" xfId="0" applyFont="1" applyFill="1" applyAlignment="1">
      <alignment horizontal="center" wrapText="1"/>
    </xf>
    <xf numFmtId="0" fontId="73" fillId="7" borderId="30" xfId="0" applyFont="1" applyFill="1" applyBorder="1" applyAlignment="1">
      <alignment horizontal="center" vertical="center"/>
    </xf>
    <xf numFmtId="0" fontId="73" fillId="7" borderId="0" xfId="0" applyFont="1" applyFill="1" applyAlignment="1">
      <alignment horizontal="center" vertical="center"/>
    </xf>
    <xf numFmtId="0" fontId="73" fillId="7" borderId="0" xfId="0" applyFont="1" applyFill="1" applyAlignment="1">
      <alignment horizontal="center" vertical="center" wrapText="1"/>
    </xf>
    <xf numFmtId="0" fontId="73" fillId="7" borderId="0" xfId="0" applyFont="1" applyFill="1" applyAlignment="1">
      <alignment horizontal="center"/>
    </xf>
    <xf numFmtId="0" fontId="72" fillId="7" borderId="30" xfId="0" applyFont="1" applyFill="1" applyBorder="1" applyAlignment="1">
      <alignment horizontal="left" wrapText="1"/>
    </xf>
    <xf numFmtId="0" fontId="72" fillId="7" borderId="0" xfId="0" applyFont="1" applyFill="1" applyBorder="1" applyAlignment="1">
      <alignment horizontal="left" wrapText="1"/>
    </xf>
    <xf numFmtId="0" fontId="72" fillId="7" borderId="30" xfId="0" applyFont="1" applyFill="1" applyBorder="1" applyAlignment="1">
      <alignment horizontal="left"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82"/>
  <sheetViews>
    <sheetView tabSelected="1" zoomScalePageLayoutView="0" workbookViewId="0" topLeftCell="A70">
      <selection activeCell="G86" sqref="G86"/>
    </sheetView>
  </sheetViews>
  <sheetFormatPr defaultColWidth="9.140625" defaultRowHeight="15"/>
  <cols>
    <col min="1" max="1" width="72.421875" style="1" customWidth="1"/>
    <col min="2" max="2" width="34.140625" style="1" customWidth="1"/>
    <col min="3" max="3" width="9.140625" style="1" customWidth="1"/>
    <col min="4" max="4" width="11.00390625" style="1" customWidth="1"/>
    <col min="5" max="5" width="9.8515625" style="1" customWidth="1"/>
    <col min="6" max="6" width="11.00390625" style="1" customWidth="1"/>
    <col min="7" max="7" width="10.00390625" style="1" customWidth="1"/>
    <col min="8" max="16384" width="9.140625" style="1" customWidth="1"/>
  </cols>
  <sheetData>
    <row r="1" ht="15.75" thickBot="1"/>
    <row r="2" spans="1:6" ht="60" customHeight="1" thickBot="1">
      <c r="A2" s="17" t="s">
        <v>0</v>
      </c>
      <c r="B2" s="94" t="s">
        <v>5</v>
      </c>
      <c r="C2" s="94"/>
      <c r="D2" s="94"/>
      <c r="E2" s="91" t="s">
        <v>84</v>
      </c>
      <c r="F2" s="92"/>
    </row>
    <row r="3" spans="1:6" s="21" customFormat="1" ht="36.75" customHeight="1" thickBot="1">
      <c r="A3" s="17"/>
      <c r="B3" s="57"/>
      <c r="C3" s="57"/>
      <c r="D3" s="57"/>
      <c r="E3" s="89" t="s">
        <v>104</v>
      </c>
      <c r="F3" s="90"/>
    </row>
    <row r="4" spans="1:7" s="31" customFormat="1" ht="66.75" customHeight="1" thickBot="1">
      <c r="A4" s="95" t="s">
        <v>1</v>
      </c>
      <c r="B4" s="95"/>
      <c r="C4" s="95"/>
      <c r="D4" s="95"/>
      <c r="E4" s="44" t="s">
        <v>91</v>
      </c>
      <c r="F4" s="80" t="s">
        <v>95</v>
      </c>
      <c r="G4" s="80"/>
    </row>
    <row r="5" spans="1:7" ht="30.75" thickBot="1">
      <c r="A5" s="2" t="s">
        <v>60</v>
      </c>
      <c r="B5" s="10" t="s">
        <v>2</v>
      </c>
      <c r="C5" s="7"/>
      <c r="D5" s="6">
        <f>E5*1.5*F5/100</f>
        <v>0</v>
      </c>
      <c r="E5" s="58"/>
      <c r="F5" s="58"/>
      <c r="G5" s="7" t="s">
        <v>90</v>
      </c>
    </row>
    <row r="6" spans="1:7" ht="90.75" thickBot="1">
      <c r="A6" s="11" t="s">
        <v>52</v>
      </c>
      <c r="B6" s="10" t="s">
        <v>3</v>
      </c>
      <c r="C6" s="7"/>
      <c r="D6" s="6">
        <f>E6*1.5*F6/100</f>
        <v>0</v>
      </c>
      <c r="E6" s="58"/>
      <c r="F6" s="59"/>
      <c r="G6" s="7" t="s">
        <v>90</v>
      </c>
    </row>
    <row r="7" spans="1:5" s="21" customFormat="1" ht="15" customHeight="1">
      <c r="A7" s="50" t="s">
        <v>96</v>
      </c>
      <c r="C7" s="47" t="s">
        <v>86</v>
      </c>
      <c r="D7" s="21">
        <f>D5+D6</f>
        <v>0</v>
      </c>
      <c r="E7" s="1"/>
    </row>
    <row r="8" spans="1:5" s="21" customFormat="1" ht="13.5" customHeight="1">
      <c r="A8" s="50" t="s">
        <v>99</v>
      </c>
      <c r="C8" s="47"/>
      <c r="E8" s="1"/>
    </row>
    <row r="9" spans="1:5" s="21" customFormat="1" ht="15" customHeight="1">
      <c r="A9" s="50" t="s">
        <v>100</v>
      </c>
      <c r="C9" s="47"/>
      <c r="E9" s="1"/>
    </row>
    <row r="10" spans="1:5" s="21" customFormat="1" ht="15" customHeight="1">
      <c r="A10" s="50"/>
      <c r="C10" s="47"/>
      <c r="E10" s="1"/>
    </row>
    <row r="11" spans="1:5" s="51" customFormat="1" ht="27.75" customHeight="1">
      <c r="A11" s="96" t="s">
        <v>4</v>
      </c>
      <c r="B11" s="96"/>
      <c r="C11" s="96"/>
      <c r="D11" s="96"/>
      <c r="E11" s="21"/>
    </row>
    <row r="12" spans="1:5" s="25" customFormat="1" ht="41.25" customHeight="1" thickBot="1">
      <c r="A12" s="83" t="s">
        <v>6</v>
      </c>
      <c r="B12" s="83"/>
      <c r="C12" s="83"/>
      <c r="D12" s="83"/>
      <c r="E12" s="45" t="s">
        <v>80</v>
      </c>
    </row>
    <row r="13" spans="1:5" ht="30">
      <c r="A13" s="12" t="s">
        <v>7</v>
      </c>
      <c r="B13" s="10" t="s">
        <v>66</v>
      </c>
      <c r="C13" s="7"/>
      <c r="D13" s="60">
        <f>IF(E13&gt;19,5,IF(E13&gt;9,2.5,0))</f>
        <v>0</v>
      </c>
      <c r="E13" s="61">
        <v>0</v>
      </c>
    </row>
    <row r="14" spans="1:5" ht="30">
      <c r="A14" s="12" t="s">
        <v>8</v>
      </c>
      <c r="B14" s="10" t="s">
        <v>66</v>
      </c>
      <c r="C14" s="7"/>
      <c r="D14" s="60">
        <f>IF(E14&gt;19,5,IF(E14&gt;9,2.5,0))</f>
        <v>0</v>
      </c>
      <c r="E14" s="62">
        <v>0</v>
      </c>
    </row>
    <row r="15" spans="1:5" ht="30.75" thickBot="1">
      <c r="A15" s="12" t="s">
        <v>9</v>
      </c>
      <c r="B15" s="10" t="s">
        <v>65</v>
      </c>
      <c r="C15" s="7"/>
      <c r="D15" s="60">
        <f>IF(E15&gt;19,3,IF(E15&gt;9,1.5,0))</f>
        <v>0</v>
      </c>
      <c r="E15" s="63">
        <v>0</v>
      </c>
    </row>
    <row r="16" spans="3:4" s="21" customFormat="1" ht="21" customHeight="1">
      <c r="C16" s="47" t="s">
        <v>86</v>
      </c>
      <c r="D16" s="21">
        <f>D13+D14+D15</f>
        <v>0</v>
      </c>
    </row>
    <row r="17" spans="1:7" s="31" customFormat="1" ht="21" customHeight="1">
      <c r="A17" s="98" t="s">
        <v>10</v>
      </c>
      <c r="B17" s="98"/>
      <c r="C17" s="98"/>
      <c r="D17" s="98"/>
      <c r="E17" s="80" t="s">
        <v>91</v>
      </c>
      <c r="F17" s="80" t="s">
        <v>95</v>
      </c>
      <c r="G17" s="80"/>
    </row>
    <row r="18" spans="1:7" s="24" customFormat="1" ht="43.5" customHeight="1" thickBot="1">
      <c r="A18" s="99" t="s">
        <v>11</v>
      </c>
      <c r="B18" s="99"/>
      <c r="C18" s="99"/>
      <c r="D18" s="100"/>
      <c r="E18" s="81"/>
      <c r="F18" s="81"/>
      <c r="G18" s="82"/>
    </row>
    <row r="19" spans="1:7" ht="45">
      <c r="A19" s="2" t="s">
        <v>12</v>
      </c>
      <c r="B19" s="9" t="s">
        <v>78</v>
      </c>
      <c r="C19" s="7"/>
      <c r="D19" s="60">
        <f>IF(E19&lt;11,E19*1.5*F19/100,15)</f>
        <v>0</v>
      </c>
      <c r="E19" s="53"/>
      <c r="F19" s="54"/>
      <c r="G19" s="7" t="s">
        <v>90</v>
      </c>
    </row>
    <row r="20" spans="1:7" ht="45.75" thickBot="1">
      <c r="A20" s="2" t="s">
        <v>13</v>
      </c>
      <c r="B20" s="9" t="s">
        <v>79</v>
      </c>
      <c r="C20" s="7"/>
      <c r="D20" s="60">
        <f>IF(E20&lt;11,E20*1*F20/100,10)</f>
        <v>0</v>
      </c>
      <c r="E20" s="55"/>
      <c r="F20" s="56"/>
      <c r="G20" s="7" t="s">
        <v>90</v>
      </c>
    </row>
    <row r="21" spans="1:4" s="21" customFormat="1" ht="15" customHeight="1">
      <c r="A21" s="50" t="s">
        <v>96</v>
      </c>
      <c r="B21" s="22" t="s">
        <v>85</v>
      </c>
      <c r="C21" s="47" t="s">
        <v>86</v>
      </c>
      <c r="D21" s="21">
        <f>IF((D19+D20)&lt;15.1,SUM(D19+D20),15)</f>
        <v>0</v>
      </c>
    </row>
    <row r="22" spans="1:3" s="21" customFormat="1" ht="15" customHeight="1">
      <c r="A22" s="50" t="s">
        <v>101</v>
      </c>
      <c r="B22" s="22"/>
      <c r="C22" s="47"/>
    </row>
    <row r="23" spans="1:3" s="21" customFormat="1" ht="15" customHeight="1">
      <c r="A23" s="50" t="s">
        <v>102</v>
      </c>
      <c r="B23" s="22"/>
      <c r="C23" s="47"/>
    </row>
    <row r="24" spans="2:3" s="21" customFormat="1" ht="19.5" customHeight="1">
      <c r="B24" s="22"/>
      <c r="C24" s="47"/>
    </row>
    <row r="25" spans="1:4" s="31" customFormat="1" ht="42" customHeight="1">
      <c r="A25" s="97" t="s">
        <v>56</v>
      </c>
      <c r="B25" s="97"/>
      <c r="C25" s="97"/>
      <c r="D25" s="97"/>
    </row>
    <row r="26" spans="1:5" s="20" customFormat="1" ht="21" customHeight="1" thickBot="1">
      <c r="A26" s="101" t="s">
        <v>14</v>
      </c>
      <c r="B26" s="101"/>
      <c r="C26" s="101"/>
      <c r="D26" s="101"/>
      <c r="E26" s="45" t="s">
        <v>81</v>
      </c>
    </row>
    <row r="27" spans="1:5" ht="31.5" customHeight="1">
      <c r="A27" s="2" t="s">
        <v>15</v>
      </c>
      <c r="B27" s="78" t="s">
        <v>17</v>
      </c>
      <c r="C27" s="79"/>
      <c r="D27" s="6">
        <f>IF(E27&lt;11,E27*1,10)</f>
        <v>0</v>
      </c>
      <c r="E27" s="64"/>
    </row>
    <row r="28" spans="1:5" ht="31.5" customHeight="1" thickBot="1">
      <c r="A28" s="2" t="s">
        <v>16</v>
      </c>
      <c r="B28" s="76" t="s">
        <v>64</v>
      </c>
      <c r="C28" s="77"/>
      <c r="D28" s="6">
        <f>IF(E28&lt;11,E28*0.5,5)</f>
        <v>0</v>
      </c>
      <c r="E28" s="63"/>
    </row>
    <row r="29" spans="2:4" s="21" customFormat="1" ht="21" customHeight="1">
      <c r="B29" s="22" t="s">
        <v>48</v>
      </c>
      <c r="C29" s="47" t="s">
        <v>86</v>
      </c>
      <c r="D29" s="21">
        <f>IF((D27+D28)&lt;10.1,SUM(D27+D28),10)</f>
        <v>0</v>
      </c>
    </row>
    <row r="30" spans="1:4" s="32" customFormat="1" ht="46.5" customHeight="1">
      <c r="A30" s="97" t="s">
        <v>18</v>
      </c>
      <c r="B30" s="97"/>
      <c r="C30" s="97"/>
      <c r="D30" s="97"/>
    </row>
    <row r="31" spans="1:5" ht="31.5" customHeight="1" thickBot="1">
      <c r="A31" s="83" t="s">
        <v>19</v>
      </c>
      <c r="B31" s="83"/>
      <c r="C31" s="83"/>
      <c r="D31" s="83"/>
      <c r="E31" s="45" t="s">
        <v>81</v>
      </c>
    </row>
    <row r="32" spans="1:5" ht="30">
      <c r="A32" s="3" t="s">
        <v>20</v>
      </c>
      <c r="B32" s="9" t="s">
        <v>63</v>
      </c>
      <c r="C32" s="7"/>
      <c r="D32" s="6">
        <f>IF(E32&lt;11,E32*0.25,2)</f>
        <v>0</v>
      </c>
      <c r="E32" s="61"/>
    </row>
    <row r="33" spans="1:5" ht="30">
      <c r="A33" s="3" t="s">
        <v>21</v>
      </c>
      <c r="B33" s="9" t="s">
        <v>62</v>
      </c>
      <c r="C33" s="7"/>
      <c r="D33" s="6">
        <f>IF(E33&lt;11,E33*0.5,5)</f>
        <v>0</v>
      </c>
      <c r="E33" s="62"/>
    </row>
    <row r="34" spans="1:7" ht="30.75" thickBot="1">
      <c r="A34" s="3" t="s">
        <v>22</v>
      </c>
      <c r="B34" s="9" t="s">
        <v>61</v>
      </c>
      <c r="C34" s="7"/>
      <c r="D34" s="6">
        <f>IF(E34&lt;11,E34*0.5,5)</f>
        <v>0</v>
      </c>
      <c r="E34" s="63"/>
      <c r="G34" s="21"/>
    </row>
    <row r="35" spans="2:4" s="21" customFormat="1" ht="18.75" customHeight="1">
      <c r="B35" s="22" t="s">
        <v>48</v>
      </c>
      <c r="C35" s="47" t="s">
        <v>86</v>
      </c>
      <c r="D35" s="21">
        <f>IF((D32+D33+D34)&lt;10.1,SUM(D32+D33+D34),10)</f>
        <v>0</v>
      </c>
    </row>
    <row r="36" spans="1:4" s="51" customFormat="1" ht="50.25" customHeight="1">
      <c r="A36" s="97" t="s">
        <v>53</v>
      </c>
      <c r="B36" s="97"/>
      <c r="C36" s="97"/>
      <c r="D36" s="97"/>
    </row>
    <row r="37" spans="1:7" s="30" customFormat="1" ht="21" customHeight="1">
      <c r="A37" s="29" t="s">
        <v>54</v>
      </c>
      <c r="B37" s="19"/>
      <c r="C37" s="19"/>
      <c r="D37" s="19"/>
      <c r="E37" s="81" t="s">
        <v>93</v>
      </c>
      <c r="F37" s="81"/>
      <c r="G37" s="81"/>
    </row>
    <row r="38" spans="1:7" ht="28.5" customHeight="1">
      <c r="A38" s="85" t="s">
        <v>23</v>
      </c>
      <c r="B38" s="85"/>
      <c r="C38" s="85"/>
      <c r="D38" s="85"/>
      <c r="E38" s="82"/>
      <c r="F38" s="82"/>
      <c r="G38" s="82"/>
    </row>
    <row r="39" spans="1:7" s="26" customFormat="1" ht="24" customHeight="1" thickBot="1">
      <c r="A39" s="86" t="s">
        <v>24</v>
      </c>
      <c r="B39" s="86"/>
      <c r="C39" s="86"/>
      <c r="D39" s="86"/>
      <c r="E39" s="65" t="s">
        <v>88</v>
      </c>
      <c r="F39" s="66" t="s">
        <v>87</v>
      </c>
      <c r="G39" s="67" t="s">
        <v>89</v>
      </c>
    </row>
    <row r="40" spans="1:7" ht="15">
      <c r="A40" s="3" t="s">
        <v>25</v>
      </c>
      <c r="B40" s="6" t="s">
        <v>67</v>
      </c>
      <c r="C40" s="7"/>
      <c r="D40" s="6">
        <f>(G40/4+F40/2+E40)*8</f>
        <v>0</v>
      </c>
      <c r="E40" s="53"/>
      <c r="F40" s="68"/>
      <c r="G40" s="54"/>
    </row>
    <row r="41" spans="1:7" ht="15">
      <c r="A41" s="3" t="s">
        <v>26</v>
      </c>
      <c r="B41" s="6" t="s">
        <v>68</v>
      </c>
      <c r="C41" s="7"/>
      <c r="D41" s="6">
        <f>(G41/4+F41/2+E41)*4</f>
        <v>0</v>
      </c>
      <c r="E41" s="69"/>
      <c r="F41" s="52"/>
      <c r="G41" s="70"/>
    </row>
    <row r="42" spans="1:7" ht="15.75" thickBot="1">
      <c r="A42" s="3" t="s">
        <v>27</v>
      </c>
      <c r="B42" s="6" t="s">
        <v>69</v>
      </c>
      <c r="C42" s="7"/>
      <c r="D42" s="6">
        <f>(G42/4+F42/2+E42)*2</f>
        <v>0</v>
      </c>
      <c r="E42" s="55"/>
      <c r="F42" s="71"/>
      <c r="G42" s="56"/>
    </row>
    <row r="43" spans="1:5" s="26" customFormat="1" ht="19.5" thickBot="1">
      <c r="A43" s="27" t="s">
        <v>28</v>
      </c>
      <c r="D43" s="28"/>
      <c r="E43" s="34"/>
    </row>
    <row r="44" spans="1:7" ht="15">
      <c r="A44" s="3" t="s">
        <v>25</v>
      </c>
      <c r="B44" s="6" t="s">
        <v>68</v>
      </c>
      <c r="C44" s="7"/>
      <c r="D44" s="6">
        <f>(G44/4+F44/2+E44)*4</f>
        <v>0</v>
      </c>
      <c r="E44" s="53"/>
      <c r="F44" s="68"/>
      <c r="G44" s="54"/>
    </row>
    <row r="45" spans="1:7" ht="15">
      <c r="A45" s="3" t="s">
        <v>26</v>
      </c>
      <c r="B45" s="6" t="s">
        <v>69</v>
      </c>
      <c r="C45" s="7"/>
      <c r="D45" s="6">
        <f>(G45/4+F45/2+E45)*2</f>
        <v>0</v>
      </c>
      <c r="E45" s="69"/>
      <c r="F45" s="52"/>
      <c r="G45" s="70"/>
    </row>
    <row r="46" spans="1:7" ht="15.75" thickBot="1">
      <c r="A46" s="3" t="s">
        <v>27</v>
      </c>
      <c r="B46" s="6" t="s">
        <v>73</v>
      </c>
      <c r="C46" s="7"/>
      <c r="D46" s="6">
        <f>(G46/4+F46/2+E46)</f>
        <v>0</v>
      </c>
      <c r="E46" s="55"/>
      <c r="F46" s="71"/>
      <c r="G46" s="56"/>
    </row>
    <row r="47" spans="1:5" s="26" customFormat="1" ht="24.75" customHeight="1" thickBot="1">
      <c r="A47" s="27" t="s">
        <v>29</v>
      </c>
      <c r="D47" s="28"/>
      <c r="E47" s="34"/>
    </row>
    <row r="48" spans="1:7" ht="15">
      <c r="A48" s="3" t="s">
        <v>25</v>
      </c>
      <c r="B48" s="6" t="s">
        <v>74</v>
      </c>
      <c r="C48" s="7"/>
      <c r="D48" s="6">
        <f>(G48/4+F48/2+E48)*3</f>
        <v>0</v>
      </c>
      <c r="E48" s="53"/>
      <c r="F48" s="68"/>
      <c r="G48" s="54"/>
    </row>
    <row r="49" spans="1:7" ht="15">
      <c r="A49" s="3" t="s">
        <v>26</v>
      </c>
      <c r="B49" s="6" t="s">
        <v>73</v>
      </c>
      <c r="C49" s="7"/>
      <c r="D49" s="6">
        <f>(G49/4+F49/2+E49)</f>
        <v>0</v>
      </c>
      <c r="E49" s="69"/>
      <c r="F49" s="52"/>
      <c r="G49" s="70"/>
    </row>
    <row r="50" spans="1:7" ht="15.75" thickBot="1">
      <c r="A50" s="3" t="s">
        <v>27</v>
      </c>
      <c r="B50" s="6" t="s">
        <v>71</v>
      </c>
      <c r="C50" s="7"/>
      <c r="D50" s="6">
        <f>(G50/4+F50/2+E50)*0.5</f>
        <v>0</v>
      </c>
      <c r="E50" s="55"/>
      <c r="F50" s="71"/>
      <c r="G50" s="56"/>
    </row>
    <row r="51" spans="1:5" s="26" customFormat="1" ht="19.5" thickBot="1">
      <c r="A51" s="87" t="s">
        <v>30</v>
      </c>
      <c r="B51" s="87"/>
      <c r="C51" s="87"/>
      <c r="D51" s="87"/>
      <c r="E51" s="34"/>
    </row>
    <row r="52" spans="1:7" ht="15" customHeight="1">
      <c r="A52" s="3" t="s">
        <v>25</v>
      </c>
      <c r="B52" s="6" t="s">
        <v>73</v>
      </c>
      <c r="C52" s="7"/>
      <c r="D52" s="6">
        <f>(G52/4+F52/2+E52)</f>
        <v>0</v>
      </c>
      <c r="E52" s="53"/>
      <c r="F52" s="68"/>
      <c r="G52" s="54"/>
    </row>
    <row r="53" spans="1:7" ht="14.25" customHeight="1" thickBot="1">
      <c r="A53" s="3" t="s">
        <v>26</v>
      </c>
      <c r="B53" s="6" t="s">
        <v>72</v>
      </c>
      <c r="C53" s="7"/>
      <c r="D53" s="6">
        <f>(G53/4+F53/2+E53)*0.5</f>
        <v>0</v>
      </c>
      <c r="E53" s="55"/>
      <c r="F53" s="71"/>
      <c r="G53" s="56"/>
    </row>
    <row r="54" spans="1:4" ht="13.5" customHeight="1">
      <c r="A54" s="3" t="s">
        <v>27</v>
      </c>
      <c r="B54" s="6" t="s">
        <v>70</v>
      </c>
      <c r="C54" s="7"/>
      <c r="D54" s="14"/>
    </row>
    <row r="55" spans="1:4" s="35" customFormat="1" ht="31.5" customHeight="1">
      <c r="A55" s="29" t="s">
        <v>55</v>
      </c>
      <c r="B55" s="33"/>
      <c r="C55" s="33"/>
      <c r="D55" s="34"/>
    </row>
    <row r="56" spans="1:4" ht="43.5" customHeight="1">
      <c r="A56" s="88" t="s">
        <v>57</v>
      </c>
      <c r="B56" s="88"/>
      <c r="C56" s="88"/>
      <c r="D56" s="88"/>
    </row>
    <row r="57" s="37" customFormat="1" ht="24.75" customHeight="1">
      <c r="A57" s="27" t="s">
        <v>31</v>
      </c>
    </row>
    <row r="58" spans="1:5" s="36" customFormat="1" ht="22.5" customHeight="1" thickBot="1">
      <c r="A58" s="36" t="s">
        <v>32</v>
      </c>
      <c r="E58" s="46" t="s">
        <v>82</v>
      </c>
    </row>
    <row r="59" spans="1:5" ht="15">
      <c r="A59" s="3" t="s">
        <v>33</v>
      </c>
      <c r="B59" s="6" t="s">
        <v>35</v>
      </c>
      <c r="C59" s="7"/>
      <c r="D59" s="6">
        <f>E59*30</f>
        <v>0</v>
      </c>
      <c r="E59" s="61"/>
    </row>
    <row r="60" spans="1:5" ht="13.5" customHeight="1" thickBot="1">
      <c r="A60" s="3" t="s">
        <v>34</v>
      </c>
      <c r="B60" s="6" t="s">
        <v>36</v>
      </c>
      <c r="C60" s="7"/>
      <c r="D60" s="6">
        <f>E60*20</f>
        <v>0</v>
      </c>
      <c r="E60" s="63"/>
    </row>
    <row r="61" spans="1:6" ht="21.75" customHeight="1" thickBot="1">
      <c r="A61" s="38" t="s">
        <v>37</v>
      </c>
      <c r="D61" s="5"/>
      <c r="E61" s="46" t="s">
        <v>82</v>
      </c>
      <c r="F61" s="46" t="s">
        <v>92</v>
      </c>
    </row>
    <row r="62" spans="1:6" ht="15" customHeight="1">
      <c r="A62" s="2" t="s">
        <v>33</v>
      </c>
      <c r="B62" s="76" t="s">
        <v>38</v>
      </c>
      <c r="C62" s="77"/>
      <c r="D62" s="6">
        <f>F62*30</f>
        <v>0</v>
      </c>
      <c r="E62" s="53"/>
      <c r="F62" s="54"/>
    </row>
    <row r="63" spans="1:6" ht="15" customHeight="1" thickBot="1">
      <c r="A63" s="2" t="s">
        <v>34</v>
      </c>
      <c r="B63" s="76" t="s">
        <v>39</v>
      </c>
      <c r="C63" s="77"/>
      <c r="D63" s="6">
        <f>F63*20</f>
        <v>0</v>
      </c>
      <c r="E63" s="55"/>
      <c r="F63" s="56"/>
    </row>
    <row r="64" spans="1:6" ht="15" customHeight="1">
      <c r="A64" s="50" t="s">
        <v>97</v>
      </c>
      <c r="B64" s="49"/>
      <c r="C64" s="49"/>
      <c r="D64" s="49"/>
      <c r="E64" s="5"/>
      <c r="F64" s="5"/>
    </row>
    <row r="65" spans="1:6" ht="15" customHeight="1">
      <c r="A65" s="50" t="s">
        <v>98</v>
      </c>
      <c r="B65" s="49"/>
      <c r="C65" s="49"/>
      <c r="D65" s="49"/>
      <c r="E65" s="5"/>
      <c r="F65" s="5"/>
    </row>
    <row r="66" spans="1:6" ht="15" customHeight="1">
      <c r="A66" s="50" t="s">
        <v>103</v>
      </c>
      <c r="B66" s="49"/>
      <c r="C66" s="49"/>
      <c r="D66" s="49"/>
      <c r="E66" s="5"/>
      <c r="F66" s="5"/>
    </row>
    <row r="67" s="23" customFormat="1" ht="24.75" customHeight="1">
      <c r="A67" s="42" t="s">
        <v>40</v>
      </c>
    </row>
    <row r="68" spans="1:7" s="41" customFormat="1" ht="49.5" customHeight="1">
      <c r="A68" s="93" t="s">
        <v>41</v>
      </c>
      <c r="B68" s="93"/>
      <c r="C68" s="93"/>
      <c r="D68" s="93"/>
      <c r="E68" s="80" t="s">
        <v>94</v>
      </c>
      <c r="F68" s="80"/>
      <c r="G68" s="80"/>
    </row>
    <row r="69" spans="1:7" ht="30" customHeight="1" thickBot="1">
      <c r="A69" s="38" t="s">
        <v>58</v>
      </c>
      <c r="E69" s="65" t="s">
        <v>88</v>
      </c>
      <c r="F69" s="66" t="s">
        <v>87</v>
      </c>
      <c r="G69" s="67" t="s">
        <v>89</v>
      </c>
    </row>
    <row r="70" spans="1:7" ht="15">
      <c r="A70" s="2" t="s">
        <v>33</v>
      </c>
      <c r="B70" s="6" t="s">
        <v>75</v>
      </c>
      <c r="C70" s="7"/>
      <c r="D70" s="6">
        <f>(G70/4+F70/2+E70)*3</f>
        <v>0</v>
      </c>
      <c r="E70" s="53"/>
      <c r="F70" s="68"/>
      <c r="G70" s="54"/>
    </row>
    <row r="71" spans="1:7" ht="15.75" thickBot="1">
      <c r="A71" s="2" t="s">
        <v>34</v>
      </c>
      <c r="B71" s="6" t="s">
        <v>76</v>
      </c>
      <c r="C71" s="7"/>
      <c r="D71" s="6">
        <f>(G71/4+F71/2+E71)*2</f>
        <v>0</v>
      </c>
      <c r="E71" s="55"/>
      <c r="F71" s="71"/>
      <c r="G71" s="56"/>
    </row>
    <row r="72" spans="1:5" s="39" customFormat="1" ht="24.75" customHeight="1" thickBot="1">
      <c r="A72" s="38" t="s">
        <v>59</v>
      </c>
      <c r="C72" s="40"/>
      <c r="D72" s="40"/>
      <c r="E72" s="40"/>
    </row>
    <row r="73" spans="1:7" ht="15">
      <c r="A73" s="2" t="s">
        <v>33</v>
      </c>
      <c r="B73" s="6" t="s">
        <v>76</v>
      </c>
      <c r="C73" s="7"/>
      <c r="D73" s="6">
        <f>(G73/4+F73/2+E73)*2</f>
        <v>0</v>
      </c>
      <c r="E73" s="53"/>
      <c r="F73" s="68"/>
      <c r="G73" s="54"/>
    </row>
    <row r="74" spans="1:7" ht="15.75" thickBot="1">
      <c r="A74" s="2" t="s">
        <v>34</v>
      </c>
      <c r="B74" s="6" t="s">
        <v>77</v>
      </c>
      <c r="C74" s="7"/>
      <c r="D74" s="6">
        <f>(G74/4+F74/2+E74)*1.5</f>
        <v>0</v>
      </c>
      <c r="E74" s="55"/>
      <c r="F74" s="71"/>
      <c r="G74" s="56"/>
    </row>
    <row r="75" s="43" customFormat="1" ht="24.75" customHeight="1">
      <c r="A75" s="27" t="s">
        <v>42</v>
      </c>
    </row>
    <row r="76" spans="1:5" ht="31.5" customHeight="1" thickBot="1">
      <c r="A76" s="83" t="s">
        <v>43</v>
      </c>
      <c r="B76" s="83"/>
      <c r="C76" s="83"/>
      <c r="D76" s="84"/>
      <c r="E76" s="46" t="s">
        <v>83</v>
      </c>
    </row>
    <row r="77" spans="1:5" ht="15.75" thickBot="1">
      <c r="A77" s="4" t="s">
        <v>33</v>
      </c>
      <c r="B77" s="8" t="s">
        <v>46</v>
      </c>
      <c r="C77" s="72"/>
      <c r="D77" s="74">
        <f>E77*15</f>
        <v>0</v>
      </c>
      <c r="E77" s="61"/>
    </row>
    <row r="78" spans="1:5" ht="15.75" thickBot="1">
      <c r="A78" s="4" t="s">
        <v>45</v>
      </c>
      <c r="B78" s="8" t="s">
        <v>46</v>
      </c>
      <c r="C78" s="72"/>
      <c r="D78" s="74">
        <f>E78*15</f>
        <v>0</v>
      </c>
      <c r="E78" s="62"/>
    </row>
    <row r="79" spans="1:5" ht="15.75" thickBot="1">
      <c r="A79" s="4" t="s">
        <v>44</v>
      </c>
      <c r="B79" s="6" t="s">
        <v>47</v>
      </c>
      <c r="C79" s="73"/>
      <c r="D79" s="74">
        <f>E79*10</f>
        <v>0</v>
      </c>
      <c r="E79" s="63"/>
    </row>
    <row r="80" spans="2:4" ht="15">
      <c r="B80" s="13" t="s">
        <v>49</v>
      </c>
      <c r="C80" s="48"/>
      <c r="D80" s="75">
        <f>IF(SUM(D40:D79)&lt;35.1,SUM(D40:D79),35)</f>
        <v>0</v>
      </c>
    </row>
    <row r="82" spans="1:4" ht="33.75">
      <c r="A82" s="18" t="s">
        <v>51</v>
      </c>
      <c r="B82" s="15" t="s">
        <v>50</v>
      </c>
      <c r="C82" s="15"/>
      <c r="D82" s="16">
        <f>SUM(D80,D35,D29,D21,D16,D7)</f>
        <v>0</v>
      </c>
    </row>
  </sheetData>
  <sheetProtection/>
  <mergeCells count="28">
    <mergeCell ref="E3:F3"/>
    <mergeCell ref="E2:F2"/>
    <mergeCell ref="A68:D68"/>
    <mergeCell ref="B62:C62"/>
    <mergeCell ref="B63:C63"/>
    <mergeCell ref="B2:D2"/>
    <mergeCell ref="A4:D4"/>
    <mergeCell ref="A11:D11"/>
    <mergeCell ref="A36:D36"/>
    <mergeCell ref="A17:D17"/>
    <mergeCell ref="A18:D18"/>
    <mergeCell ref="A25:D25"/>
    <mergeCell ref="A26:D26"/>
    <mergeCell ref="A30:D30"/>
    <mergeCell ref="A31:D31"/>
    <mergeCell ref="A12:D12"/>
    <mergeCell ref="A76:D76"/>
    <mergeCell ref="A38:D38"/>
    <mergeCell ref="A39:D39"/>
    <mergeCell ref="A51:D51"/>
    <mergeCell ref="A56:D56"/>
    <mergeCell ref="B28:C28"/>
    <mergeCell ref="B27:C27"/>
    <mergeCell ref="E68:G68"/>
    <mergeCell ref="E37:G38"/>
    <mergeCell ref="F4:G4"/>
    <mergeCell ref="F17:G18"/>
    <mergeCell ref="E17:E18"/>
  </mergeCells>
  <printOptions/>
  <pageMargins left="0.7" right="0.7" top="0.75" bottom="0.75" header="0.3" footer="0.3"/>
  <pageSetup fitToHeight="1" fitToWidth="1" orientation="portrait" paperSize="9" scale="4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wum</dc:creator>
  <cp:keywords/>
  <dc:description/>
  <cp:lastModifiedBy>2170p</cp:lastModifiedBy>
  <cp:lastPrinted>2019-01-04T07:17:56Z</cp:lastPrinted>
  <dcterms:created xsi:type="dcterms:W3CDTF">2018-06-18T07:16:36Z</dcterms:created>
  <dcterms:modified xsi:type="dcterms:W3CDTF">2019-02-13T08:35:43Z</dcterms:modified>
  <cp:category/>
  <cp:version/>
  <cp:contentType/>
  <cp:contentStatus/>
</cp:coreProperties>
</file>